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095" windowHeight="84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N44" i="1"/>
  <c r="N43"/>
  <c r="N37"/>
  <c r="N34"/>
  <c r="H56"/>
  <c r="J56" s="1"/>
  <c r="I12"/>
  <c r="D10"/>
  <c r="G15"/>
  <c r="G11"/>
  <c r="I11"/>
  <c r="I13"/>
  <c r="I14"/>
  <c r="I15"/>
  <c r="I16"/>
  <c r="I17"/>
  <c r="I18"/>
  <c r="I19"/>
  <c r="I20"/>
  <c r="I21"/>
  <c r="I10"/>
  <c r="J10" s="1"/>
  <c r="F57"/>
  <c r="F58"/>
  <c r="F59"/>
  <c r="F60"/>
  <c r="F61"/>
  <c r="F62"/>
  <c r="F63"/>
  <c r="F64"/>
  <c r="F65"/>
  <c r="F66"/>
  <c r="F67"/>
  <c r="F56"/>
  <c r="F10"/>
  <c r="G10" s="1"/>
  <c r="C10"/>
  <c r="F11"/>
  <c r="C11"/>
  <c r="D11" s="1"/>
  <c r="J11"/>
  <c r="F12"/>
  <c r="G12" s="1"/>
  <c r="C12"/>
  <c r="D12" s="1"/>
  <c r="J12"/>
  <c r="F13"/>
  <c r="G13" s="1"/>
  <c r="C13"/>
  <c r="D13" s="1"/>
  <c r="J13"/>
  <c r="F14"/>
  <c r="G14" s="1"/>
  <c r="C14"/>
  <c r="D14" s="1"/>
  <c r="J14"/>
  <c r="F15"/>
  <c r="C15"/>
  <c r="D15" s="1"/>
  <c r="J15"/>
  <c r="F16"/>
  <c r="G16" s="1"/>
  <c r="C16"/>
  <c r="D16" s="1"/>
  <c r="J16"/>
  <c r="F17"/>
  <c r="G17" s="1"/>
  <c r="C17"/>
  <c r="D17" s="1"/>
  <c r="J17"/>
  <c r="F18"/>
  <c r="G18" s="1"/>
  <c r="C18"/>
  <c r="D18" s="1"/>
  <c r="J18"/>
  <c r="F19"/>
  <c r="G19" s="1"/>
  <c r="C19"/>
  <c r="D19" s="1"/>
  <c r="J19"/>
  <c r="F20"/>
  <c r="G20" s="1"/>
  <c r="C20"/>
  <c r="D20" s="1"/>
  <c r="J20"/>
  <c r="F21"/>
  <c r="G21" s="1"/>
  <c r="C21"/>
  <c r="D21" s="1"/>
  <c r="J21"/>
  <c r="H57"/>
  <c r="J57" s="1"/>
  <c r="H58"/>
  <c r="J58" s="1"/>
  <c r="H59"/>
  <c r="J59" s="1"/>
  <c r="H60"/>
  <c r="J60" s="1"/>
  <c r="H61"/>
  <c r="J61" s="1"/>
  <c r="H62"/>
  <c r="J62" s="1"/>
  <c r="H63"/>
  <c r="J63" s="1"/>
  <c r="H64"/>
  <c r="J64" s="1"/>
  <c r="H65"/>
  <c r="J65" s="1"/>
  <c r="H66"/>
  <c r="J66" s="1"/>
  <c r="H67"/>
  <c r="J67" s="1"/>
  <c r="K65" l="1"/>
  <c r="K61"/>
  <c r="K57"/>
  <c r="K66"/>
  <c r="K62"/>
  <c r="K58"/>
  <c r="K67"/>
  <c r="K63"/>
  <c r="K59"/>
  <c r="K56"/>
  <c r="K64"/>
  <c r="K60"/>
</calcChain>
</file>

<file path=xl/sharedStrings.xml><?xml version="1.0" encoding="utf-8"?>
<sst xmlns="http://schemas.openxmlformats.org/spreadsheetml/2006/main" count="36" uniqueCount="27">
  <si>
    <t>B</t>
  </si>
  <si>
    <t>A</t>
  </si>
  <si>
    <t>linearna zvislost</t>
  </si>
  <si>
    <t>Hodnoty limit vratene programom</t>
  </si>
  <si>
    <t>realne limity</t>
  </si>
  <si>
    <t>abs. odchylka</t>
  </si>
  <si>
    <t>percentovo</t>
  </si>
  <si>
    <t>********************************************************************************************************************************************************************************************</t>
  </si>
  <si>
    <t>skuska presnosti</t>
  </si>
  <si>
    <t>generovanie krivky</t>
  </si>
  <si>
    <t>cervena</t>
  </si>
  <si>
    <t>zelena</t>
  </si>
  <si>
    <t>modra</t>
  </si>
  <si>
    <t>hodnoty z matlab programu</t>
  </si>
  <si>
    <t>generovani_log_krivky_normovanie</t>
  </si>
  <si>
    <t>&lt;-</t>
  </si>
  <si>
    <t>originalne limity</t>
  </si>
  <si>
    <t>M</t>
  </si>
  <si>
    <t>N</t>
  </si>
  <si>
    <t>Q</t>
  </si>
  <si>
    <t>P</t>
  </si>
  <si>
    <t>M*B-A=N</t>
  </si>
  <si>
    <t>Q*B-A=P</t>
  </si>
  <si>
    <t>prva hodnota ktoru treba normalizovat</t>
  </si>
  <si>
    <t>posledna hodnota ktoru je treba normalizovat</t>
  </si>
  <si>
    <t xml:space="preserve">normalizovat na </t>
  </si>
  <si>
    <t>NORMOVANIE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</si>
</sst>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BDFFD3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" fontId="0" fillId="0" borderId="0" xfId="0" applyNumberFormat="1"/>
    <xf numFmtId="0" fontId="0" fillId="0" borderId="0" xfId="0" applyAlignment="1">
      <alignment wrapText="1"/>
    </xf>
    <xf numFmtId="0" fontId="0" fillId="2" borderId="1" xfId="0" applyFill="1" applyBorder="1"/>
    <xf numFmtId="1" fontId="0" fillId="2" borderId="1" xfId="0" applyNumberFormat="1" applyFill="1" applyBorder="1"/>
    <xf numFmtId="0" fontId="0" fillId="3" borderId="1" xfId="0" applyFill="1" applyBorder="1"/>
    <xf numFmtId="1" fontId="0" fillId="3" borderId="1" xfId="0" applyNumberFormat="1" applyFill="1" applyBorder="1"/>
    <xf numFmtId="0" fontId="0" fillId="4" borderId="1" xfId="0" applyFill="1" applyBorder="1"/>
    <xf numFmtId="1" fontId="0" fillId="4" borderId="1" xfId="0" applyNumberFormat="1" applyFill="1" applyBorder="1"/>
    <xf numFmtId="0" fontId="0" fillId="3" borderId="0" xfId="0" applyFill="1"/>
    <xf numFmtId="11" fontId="0" fillId="3" borderId="0" xfId="0" applyNumberFormat="1" applyFill="1"/>
    <xf numFmtId="0" fontId="0" fillId="4" borderId="0" xfId="0" applyFill="1"/>
    <xf numFmtId="11" fontId="0" fillId="4" borderId="0" xfId="0" applyNumberFormat="1" applyFill="1"/>
    <xf numFmtId="0" fontId="0" fillId="2" borderId="0" xfId="0" applyFill="1"/>
    <xf numFmtId="11" fontId="0" fillId="2" borderId="0" xfId="0" applyNumberFormat="1" applyFill="1"/>
    <xf numFmtId="0" fontId="0" fillId="0" borderId="0" xfId="0" applyAlignment="1">
      <alignment horizontal="right"/>
    </xf>
    <xf numFmtId="1" fontId="0" fillId="3" borderId="0" xfId="0" applyNumberFormat="1" applyFill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BDFFD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2951618547681551"/>
          <c:y val="5.1400554097404488E-2"/>
          <c:w val="0.83422736187475943"/>
          <c:h val="0.79822506561679785"/>
        </c:manualLayout>
      </c:layout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Sheet1!$A$10:$A$21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Sheet1!$D$10:$D$21</c:f>
              <c:numCache>
                <c:formatCode>0</c:formatCode>
                <c:ptCount val="12"/>
                <c:pt idx="0">
                  <c:v>372.00000000005821</c:v>
                </c:pt>
                <c:pt idx="1">
                  <c:v>4611.1860004459013</c:v>
                </c:pt>
                <c:pt idx="2">
                  <c:v>8445.9961985911214</c:v>
                </c:pt>
                <c:pt idx="3">
                  <c:v>11946.903620227822</c:v>
                </c:pt>
                <c:pt idx="4">
                  <c:v>15167.426258038482</c:v>
                </c:pt>
                <c:pt idx="5">
                  <c:v>18149.164493790478</c:v>
                </c:pt>
                <c:pt idx="6">
                  <c:v>20925.096379772294</c:v>
                </c:pt>
                <c:pt idx="7">
                  <c:v>23521.807240455586</c:v>
                </c:pt>
                <c:pt idx="8">
                  <c:v>25961.042151958827</c:v>
                </c:pt>
                <c:pt idx="9">
                  <c:v>28260.813999554201</c:v>
                </c:pt>
                <c:pt idx="10">
                  <c:v>30436.211548255684</c:v>
                </c:pt>
                <c:pt idx="11">
                  <c:v>32500.000000000058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Sheet1!$A$10:$A$21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Sheet1!$J$10:$J$21</c:f>
              <c:numCache>
                <c:formatCode>0</c:formatCode>
                <c:ptCount val="12"/>
                <c:pt idx="0">
                  <c:v>372</c:v>
                </c:pt>
                <c:pt idx="1">
                  <c:v>9333.878957879504</c:v>
                </c:pt>
                <c:pt idx="2">
                  <c:v>14576.242084241007</c:v>
                </c:pt>
                <c:pt idx="3">
                  <c:v>18295.757915759008</c:v>
                </c:pt>
                <c:pt idx="4">
                  <c:v>21180.838535280298</c:v>
                </c:pt>
                <c:pt idx="5">
                  <c:v>23538.121042120511</c:v>
                </c:pt>
                <c:pt idx="6">
                  <c:v>25531.175003287495</c:v>
                </c:pt>
                <c:pt idx="7">
                  <c:v>27257.636873638508</c:v>
                </c:pt>
                <c:pt idx="8">
                  <c:v>28780.484168482013</c:v>
                </c:pt>
                <c:pt idx="9">
                  <c:v>30142.717493159798</c:v>
                </c:pt>
                <c:pt idx="10">
                  <c:v>31375.007429288627</c:v>
                </c:pt>
                <c:pt idx="11">
                  <c:v>32500.000000000015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Sheet1!$A$10:$A$21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Sheet1!$G$10:$G$21</c:f>
              <c:numCache>
                <c:formatCode>0</c:formatCode>
                <c:ptCount val="12"/>
                <c:pt idx="0">
                  <c:v>371.99999999997817</c:v>
                </c:pt>
                <c:pt idx="1">
                  <c:v>5407.9995688390045</c:v>
                </c:pt>
                <c:pt idx="2">
                  <c:v>9665.8765352123883</c:v>
                </c:pt>
                <c:pt idx="3">
                  <c:v>13354.217329951956</c:v>
                </c:pt>
                <c:pt idx="4">
                  <c:v>16607.564477774074</c:v>
                </c:pt>
                <c:pt idx="5">
                  <c:v>19517.782670048</c:v>
                </c:pt>
                <c:pt idx="6">
                  <c:v>22150.395252130053</c:v>
                </c:pt>
                <c:pt idx="7">
                  <c:v>24553.782238887026</c:v>
                </c:pt>
                <c:pt idx="8">
                  <c:v>26764.683946951001</c:v>
                </c:pt>
                <c:pt idx="9">
                  <c:v>28811.65920526041</c:v>
                </c:pt>
                <c:pt idx="10">
                  <c:v>30717.34757898307</c:v>
                </c:pt>
                <c:pt idx="11">
                  <c:v>32499.999999999985</c:v>
                </c:pt>
              </c:numCache>
            </c:numRef>
          </c:yVal>
          <c:smooth val="1"/>
        </c:ser>
        <c:axId val="70823936"/>
        <c:axId val="70825472"/>
      </c:scatterChart>
      <c:valAx>
        <c:axId val="70823936"/>
        <c:scaling>
          <c:orientation val="minMax"/>
        </c:scaling>
        <c:axPos val="b"/>
        <c:majorGridlines/>
        <c:numFmt formatCode="General" sourceLinked="1"/>
        <c:tickLblPos val="nextTo"/>
        <c:crossAx val="70825472"/>
        <c:crosses val="autoZero"/>
        <c:crossBetween val="midCat"/>
      </c:valAx>
      <c:valAx>
        <c:axId val="70825472"/>
        <c:scaling>
          <c:orientation val="minMax"/>
        </c:scaling>
        <c:axPos val="l"/>
        <c:majorGridlines/>
        <c:numFmt formatCode="0" sourceLinked="1"/>
        <c:tickLblPos val="nextTo"/>
        <c:crossAx val="70823936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9.7383125822445682E-2"/>
          <c:y val="4.1155094249582441E-2"/>
          <c:w val="0.86537194307340082"/>
          <c:h val="0.85757063455303406"/>
        </c:manualLayout>
      </c:layout>
      <c:scatterChart>
        <c:scatterStyle val="smoothMarker"/>
        <c:ser>
          <c:idx val="0"/>
          <c:order val="0"/>
          <c:xVal>
            <c:numRef>
              <c:f>Sheet1!$D$56:$D$67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Sheet1!$E$56:$E$67</c:f>
              <c:numCache>
                <c:formatCode>General</c:formatCode>
                <c:ptCount val="12"/>
                <c:pt idx="0">
                  <c:v>372</c:v>
                </c:pt>
                <c:pt idx="1">
                  <c:v>4532</c:v>
                </c:pt>
                <c:pt idx="2">
                  <c:v>8295</c:v>
                </c:pt>
                <c:pt idx="3">
                  <c:v>11731</c:v>
                </c:pt>
                <c:pt idx="4">
                  <c:v>14891</c:v>
                </c:pt>
                <c:pt idx="5">
                  <c:v>17817</c:v>
                </c:pt>
                <c:pt idx="6">
                  <c:v>20541</c:v>
                </c:pt>
                <c:pt idx="7">
                  <c:v>23089</c:v>
                </c:pt>
                <c:pt idx="8">
                  <c:v>25483</c:v>
                </c:pt>
                <c:pt idx="9">
                  <c:v>27740</c:v>
                </c:pt>
                <c:pt idx="10">
                  <c:v>29875</c:v>
                </c:pt>
                <c:pt idx="11">
                  <c:v>32500</c:v>
                </c:pt>
              </c:numCache>
            </c:numRef>
          </c:yVal>
          <c:smooth val="1"/>
        </c:ser>
        <c:ser>
          <c:idx val="1"/>
          <c:order val="1"/>
          <c:xVal>
            <c:numRef>
              <c:f>Sheet1!$D$56:$D$67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Sheet1!$H$56:$H$67</c:f>
              <c:numCache>
                <c:formatCode>General</c:formatCode>
                <c:ptCount val="12"/>
                <c:pt idx="0">
                  <c:v>256</c:v>
                </c:pt>
                <c:pt idx="1">
                  <c:v>4352</c:v>
                </c:pt>
                <c:pt idx="2">
                  <c:v>8192</c:v>
                </c:pt>
                <c:pt idx="3">
                  <c:v>11776</c:v>
                </c:pt>
                <c:pt idx="4">
                  <c:v>14848</c:v>
                </c:pt>
                <c:pt idx="5">
                  <c:v>17664</c:v>
                </c:pt>
                <c:pt idx="6">
                  <c:v>20480</c:v>
                </c:pt>
                <c:pt idx="7">
                  <c:v>23040</c:v>
                </c:pt>
                <c:pt idx="8">
                  <c:v>25344</c:v>
                </c:pt>
                <c:pt idx="9">
                  <c:v>27648</c:v>
                </c:pt>
                <c:pt idx="10">
                  <c:v>29952</c:v>
                </c:pt>
                <c:pt idx="11">
                  <c:v>32512</c:v>
                </c:pt>
              </c:numCache>
            </c:numRef>
          </c:yVal>
          <c:smooth val="1"/>
        </c:ser>
        <c:ser>
          <c:idx val="2"/>
          <c:order val="2"/>
          <c:xVal>
            <c:numRef>
              <c:f>Sheet1!$D$56:$D$67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Sheet1!$F$56:$F$67</c:f>
              <c:numCache>
                <c:formatCode>0</c:formatCode>
                <c:ptCount val="12"/>
                <c:pt idx="0">
                  <c:v>372.00000272728585</c:v>
                </c:pt>
                <c:pt idx="1">
                  <c:v>3292.7272754545716</c:v>
                </c:pt>
                <c:pt idx="2">
                  <c:v>6213.4545481818568</c:v>
                </c:pt>
                <c:pt idx="3">
                  <c:v>9134.1818209091434</c:v>
                </c:pt>
                <c:pt idx="4">
                  <c:v>12054.909093636428</c:v>
                </c:pt>
                <c:pt idx="5">
                  <c:v>14975.636366363713</c:v>
                </c:pt>
                <c:pt idx="6">
                  <c:v>17896.363639091</c:v>
                </c:pt>
                <c:pt idx="7">
                  <c:v>20817.090911818286</c:v>
                </c:pt>
                <c:pt idx="8">
                  <c:v>23737.818184545569</c:v>
                </c:pt>
                <c:pt idx="9">
                  <c:v>26658.545457272856</c:v>
                </c:pt>
                <c:pt idx="10">
                  <c:v>29579.272730000142</c:v>
                </c:pt>
                <c:pt idx="11">
                  <c:v>32500.000002727425</c:v>
                </c:pt>
              </c:numCache>
            </c:numRef>
          </c:yVal>
          <c:smooth val="1"/>
        </c:ser>
        <c:axId val="70862720"/>
        <c:axId val="70864256"/>
      </c:scatterChart>
      <c:valAx>
        <c:axId val="70862720"/>
        <c:scaling>
          <c:orientation val="minMax"/>
          <c:max val="12"/>
          <c:min val="1"/>
        </c:scaling>
        <c:axPos val="b"/>
        <c:majorGridlines/>
        <c:numFmt formatCode="General" sourceLinked="1"/>
        <c:tickLblPos val="nextTo"/>
        <c:crossAx val="70864256"/>
        <c:crosses val="autoZero"/>
        <c:crossBetween val="midCat"/>
        <c:majorUnit val="1"/>
      </c:valAx>
      <c:valAx>
        <c:axId val="70864256"/>
        <c:scaling>
          <c:orientation val="minMax"/>
          <c:max val="35000"/>
        </c:scaling>
        <c:axPos val="l"/>
        <c:majorGridlines/>
        <c:numFmt formatCode="General" sourceLinked="1"/>
        <c:tickLblPos val="nextTo"/>
        <c:crossAx val="70862720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13606</xdr:colOff>
      <xdr:row>22</xdr:row>
      <xdr:rowOff>149679</xdr:rowOff>
    </xdr:from>
    <xdr:to>
      <xdr:col>9</xdr:col>
      <xdr:colOff>911679</xdr:colOff>
      <xdr:row>47</xdr:row>
      <xdr:rowOff>54429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1160368</xdr:colOff>
      <xdr:row>69</xdr:row>
      <xdr:rowOff>9525</xdr:rowOff>
    </xdr:from>
    <xdr:to>
      <xdr:col>10</xdr:col>
      <xdr:colOff>957543</xdr:colOff>
      <xdr:row>91</xdr:row>
      <xdr:rowOff>9525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07"/>
  <sheetViews>
    <sheetView tabSelected="1" topLeftCell="A37" zoomScale="70" zoomScaleNormal="70" workbookViewId="0">
      <selection activeCell="N63" sqref="N63"/>
    </sheetView>
  </sheetViews>
  <sheetFormatPr defaultRowHeight="15"/>
  <cols>
    <col min="4" max="4" width="11.42578125" customWidth="1"/>
    <col min="5" max="5" width="15.5703125" customWidth="1"/>
    <col min="6" max="6" width="11.7109375" customWidth="1"/>
    <col min="7" max="7" width="12.5703125" customWidth="1"/>
    <col min="8" max="8" width="12.42578125" customWidth="1"/>
    <col min="9" max="9" width="10.7109375" customWidth="1"/>
    <col min="10" max="10" width="12.5703125" bestFit="1" customWidth="1"/>
    <col min="11" max="11" width="14.7109375" customWidth="1"/>
    <col min="12" max="12" width="12.28515625" customWidth="1"/>
    <col min="13" max="13" width="10" bestFit="1" customWidth="1"/>
  </cols>
  <sheetData>
    <row r="1" spans="1:12">
      <c r="A1" t="s">
        <v>7</v>
      </c>
    </row>
    <row r="2" spans="1:12" ht="26.25">
      <c r="G2" s="26" t="s">
        <v>9</v>
      </c>
    </row>
    <row r="5" spans="1:12">
      <c r="C5" s="11" t="s">
        <v>0</v>
      </c>
      <c r="D5" s="12">
        <v>92644.634758206899</v>
      </c>
      <c r="F5" s="9" t="s">
        <v>0</v>
      </c>
      <c r="G5" s="10">
        <v>63600.913350240102</v>
      </c>
      <c r="I5" s="13" t="s">
        <v>0</v>
      </c>
      <c r="J5" s="13">
        <v>29770.717493159798</v>
      </c>
      <c r="K5" s="15" t="s">
        <v>15</v>
      </c>
      <c r="L5" t="s">
        <v>13</v>
      </c>
    </row>
    <row r="6" spans="1:12">
      <c r="C6" s="11" t="s">
        <v>1</v>
      </c>
      <c r="D6" s="12">
        <v>88033.448757760998</v>
      </c>
      <c r="F6" s="9" t="s">
        <v>1</v>
      </c>
      <c r="G6" s="10">
        <v>44083.130680192102</v>
      </c>
      <c r="I6" s="13" t="s">
        <v>1</v>
      </c>
      <c r="J6" s="14">
        <v>-372</v>
      </c>
      <c r="K6" s="15" t="s">
        <v>15</v>
      </c>
      <c r="L6" t="s">
        <v>14</v>
      </c>
    </row>
    <row r="8" spans="1:12">
      <c r="D8" t="s">
        <v>12</v>
      </c>
      <c r="G8" t="s">
        <v>11</v>
      </c>
      <c r="J8" t="s">
        <v>10</v>
      </c>
    </row>
    <row r="10" spans="1:12">
      <c r="A10">
        <v>1</v>
      </c>
      <c r="C10" s="7">
        <f t="shared" ref="C10:C21" si="0">LOG10(A10+8)</f>
        <v>0.95424250943932487</v>
      </c>
      <c r="D10" s="8">
        <f t="shared" ref="D10:D21" si="1">C10*$D$5-$D$6</f>
        <v>372.00000000005821</v>
      </c>
      <c r="F10" s="5">
        <f t="shared" ref="F10:F21" si="2">LOG10(A10+4)</f>
        <v>0.69897000433601886</v>
      </c>
      <c r="G10" s="6">
        <f t="shared" ref="G10:G21" si="3">F10*$G$5-$G$6</f>
        <v>371.99999999997817</v>
      </c>
      <c r="I10" s="3">
        <f>LOG10(A10)</f>
        <v>0</v>
      </c>
      <c r="J10" s="4">
        <f t="shared" ref="J10:J21" si="4">I10*$J$5-$J$6</f>
        <v>372</v>
      </c>
    </row>
    <row r="11" spans="1:12">
      <c r="A11">
        <v>2</v>
      </c>
      <c r="C11" s="7">
        <f t="shared" si="0"/>
        <v>1</v>
      </c>
      <c r="D11" s="8">
        <f t="shared" si="1"/>
        <v>4611.1860004459013</v>
      </c>
      <c r="F11" s="5">
        <f t="shared" si="2"/>
        <v>0.77815125038364363</v>
      </c>
      <c r="G11" s="6">
        <f t="shared" si="3"/>
        <v>5407.9995688390045</v>
      </c>
      <c r="I11" s="3">
        <f t="shared" ref="I11:I21" si="5">LOG10(A11)</f>
        <v>0.3010299956639812</v>
      </c>
      <c r="J11" s="4">
        <f t="shared" si="4"/>
        <v>9333.878957879504</v>
      </c>
    </row>
    <row r="12" spans="1:12">
      <c r="A12">
        <v>3</v>
      </c>
      <c r="C12" s="7">
        <f t="shared" si="0"/>
        <v>1.0413926851582251</v>
      </c>
      <c r="D12" s="8">
        <f t="shared" si="1"/>
        <v>8445.9961985911214</v>
      </c>
      <c r="F12" s="5">
        <f t="shared" si="2"/>
        <v>0.84509804001425681</v>
      </c>
      <c r="G12" s="6">
        <f t="shared" si="3"/>
        <v>9665.8765352123883</v>
      </c>
      <c r="I12" s="3">
        <f>LOG10(A12)</f>
        <v>0.47712125471966244</v>
      </c>
      <c r="J12" s="4">
        <f t="shared" si="4"/>
        <v>14576.242084241007</v>
      </c>
    </row>
    <row r="13" spans="1:12">
      <c r="A13">
        <v>4</v>
      </c>
      <c r="C13" s="7">
        <f t="shared" si="0"/>
        <v>1.0791812460476249</v>
      </c>
      <c r="D13" s="8">
        <f t="shared" si="1"/>
        <v>11946.903620227822</v>
      </c>
      <c r="F13" s="5">
        <f t="shared" si="2"/>
        <v>0.90308998699194354</v>
      </c>
      <c r="G13" s="6">
        <f t="shared" si="3"/>
        <v>13354.217329951956</v>
      </c>
      <c r="I13" s="3">
        <f t="shared" si="5"/>
        <v>0.6020599913279624</v>
      </c>
      <c r="J13" s="4">
        <f t="shared" si="4"/>
        <v>18295.757915759008</v>
      </c>
    </row>
    <row r="14" spans="1:12">
      <c r="A14">
        <v>5</v>
      </c>
      <c r="C14" s="7">
        <f t="shared" si="0"/>
        <v>1.1139433523068367</v>
      </c>
      <c r="D14" s="8">
        <f t="shared" si="1"/>
        <v>15167.426258038482</v>
      </c>
      <c r="F14" s="5">
        <f t="shared" si="2"/>
        <v>0.95424250943932487</v>
      </c>
      <c r="G14" s="6">
        <f t="shared" si="3"/>
        <v>16607.564477774074</v>
      </c>
      <c r="I14" s="3">
        <f t="shared" si="5"/>
        <v>0.69897000433601886</v>
      </c>
      <c r="J14" s="4">
        <f t="shared" si="4"/>
        <v>21180.838535280298</v>
      </c>
    </row>
    <row r="15" spans="1:12">
      <c r="A15">
        <v>6</v>
      </c>
      <c r="C15" s="7">
        <f t="shared" si="0"/>
        <v>1.146128035678238</v>
      </c>
      <c r="D15" s="8">
        <f t="shared" si="1"/>
        <v>18149.164493790478</v>
      </c>
      <c r="F15" s="5">
        <f t="shared" si="2"/>
        <v>1</v>
      </c>
      <c r="G15" s="6">
        <f t="shared" si="3"/>
        <v>19517.782670048</v>
      </c>
      <c r="I15" s="3">
        <f t="shared" si="5"/>
        <v>0.77815125038364363</v>
      </c>
      <c r="J15" s="4">
        <f t="shared" si="4"/>
        <v>23538.121042120511</v>
      </c>
    </row>
    <row r="16" spans="1:12">
      <c r="A16">
        <v>7</v>
      </c>
      <c r="C16" s="7">
        <f t="shared" si="0"/>
        <v>1.1760912590556813</v>
      </c>
      <c r="D16" s="8">
        <f t="shared" si="1"/>
        <v>20925.096379772294</v>
      </c>
      <c r="F16" s="5">
        <f t="shared" si="2"/>
        <v>1.0413926851582251</v>
      </c>
      <c r="G16" s="6">
        <f t="shared" si="3"/>
        <v>22150.395252130053</v>
      </c>
      <c r="I16" s="3">
        <f t="shared" si="5"/>
        <v>0.84509804001425681</v>
      </c>
      <c r="J16" s="4">
        <f t="shared" si="4"/>
        <v>25531.175003287495</v>
      </c>
    </row>
    <row r="17" spans="1:20">
      <c r="A17">
        <v>8</v>
      </c>
      <c r="C17" s="7">
        <f t="shared" si="0"/>
        <v>1.2041199826559248</v>
      </c>
      <c r="D17" s="8">
        <f t="shared" si="1"/>
        <v>23521.807240455586</v>
      </c>
      <c r="F17" s="5">
        <f t="shared" si="2"/>
        <v>1.0791812460476249</v>
      </c>
      <c r="G17" s="6">
        <f t="shared" si="3"/>
        <v>24553.782238887026</v>
      </c>
      <c r="I17" s="3">
        <f t="shared" si="5"/>
        <v>0.90308998699194354</v>
      </c>
      <c r="J17" s="4">
        <f t="shared" si="4"/>
        <v>27257.636873638508</v>
      </c>
    </row>
    <row r="18" spans="1:20">
      <c r="A18">
        <v>9</v>
      </c>
      <c r="C18" s="7">
        <f t="shared" si="0"/>
        <v>1.2304489213782739</v>
      </c>
      <c r="D18" s="8">
        <f t="shared" si="1"/>
        <v>25961.042151958827</v>
      </c>
      <c r="F18" s="5">
        <f t="shared" si="2"/>
        <v>1.1139433523068367</v>
      </c>
      <c r="G18" s="6">
        <f t="shared" si="3"/>
        <v>26764.683946951001</v>
      </c>
      <c r="I18" s="3">
        <f t="shared" si="5"/>
        <v>0.95424250943932487</v>
      </c>
      <c r="J18" s="4">
        <f t="shared" si="4"/>
        <v>28780.484168482013</v>
      </c>
    </row>
    <row r="19" spans="1:20">
      <c r="A19">
        <v>10</v>
      </c>
      <c r="C19" s="7">
        <f t="shared" si="0"/>
        <v>1.255272505103306</v>
      </c>
      <c r="D19" s="8">
        <f t="shared" si="1"/>
        <v>28260.813999554201</v>
      </c>
      <c r="F19" s="5">
        <f t="shared" si="2"/>
        <v>1.146128035678238</v>
      </c>
      <c r="G19" s="6">
        <f t="shared" si="3"/>
        <v>28811.65920526041</v>
      </c>
      <c r="I19" s="3">
        <f t="shared" si="5"/>
        <v>1</v>
      </c>
      <c r="J19" s="4">
        <f t="shared" si="4"/>
        <v>30142.717493159798</v>
      </c>
    </row>
    <row r="20" spans="1:20">
      <c r="A20">
        <v>11</v>
      </c>
      <c r="C20" s="7">
        <f t="shared" si="0"/>
        <v>1.2787536009528289</v>
      </c>
      <c r="D20" s="8">
        <f t="shared" si="1"/>
        <v>30436.211548255684</v>
      </c>
      <c r="F20" s="5">
        <f t="shared" si="2"/>
        <v>1.1760912590556813</v>
      </c>
      <c r="G20" s="6">
        <f t="shared" si="3"/>
        <v>30717.34757898307</v>
      </c>
      <c r="I20" s="3">
        <f t="shared" si="5"/>
        <v>1.0413926851582251</v>
      </c>
      <c r="J20" s="4">
        <f t="shared" si="4"/>
        <v>31375.007429288627</v>
      </c>
    </row>
    <row r="21" spans="1:20">
      <c r="A21">
        <v>12</v>
      </c>
      <c r="C21" s="7">
        <f t="shared" si="0"/>
        <v>1.3010299956639813</v>
      </c>
      <c r="D21" s="8">
        <f t="shared" si="1"/>
        <v>32500.000000000058</v>
      </c>
      <c r="F21" s="5">
        <f t="shared" si="2"/>
        <v>1.2041199826559248</v>
      </c>
      <c r="G21" s="6">
        <f t="shared" si="3"/>
        <v>32499.999999999985</v>
      </c>
      <c r="I21" s="3">
        <f t="shared" si="5"/>
        <v>1.0791812460476249</v>
      </c>
      <c r="J21" s="4">
        <f t="shared" si="4"/>
        <v>32500.000000000015</v>
      </c>
    </row>
    <row r="22" spans="1:20">
      <c r="D22" s="1"/>
    </row>
    <row r="30" spans="1:20" ht="27" thickBot="1">
      <c r="P30" s="26" t="s">
        <v>26</v>
      </c>
    </row>
    <row r="31" spans="1:20">
      <c r="M31" s="17" t="s">
        <v>21</v>
      </c>
      <c r="N31" s="18"/>
      <c r="O31" s="18"/>
      <c r="P31" s="18"/>
      <c r="Q31" s="18"/>
      <c r="R31" s="18"/>
      <c r="S31" s="18"/>
      <c r="T31" s="19"/>
    </row>
    <row r="32" spans="1:20">
      <c r="M32" s="20" t="s">
        <v>22</v>
      </c>
      <c r="N32" s="21"/>
      <c r="O32" s="21"/>
      <c r="P32" s="21"/>
      <c r="Q32" s="21"/>
      <c r="R32" s="21"/>
      <c r="S32" s="21"/>
      <c r="T32" s="22"/>
    </row>
    <row r="33" spans="13:20">
      <c r="M33" s="20"/>
      <c r="N33" s="21"/>
      <c r="O33" s="21"/>
      <c r="P33" s="21"/>
      <c r="Q33" s="21"/>
      <c r="R33" s="21"/>
      <c r="S33" s="21"/>
      <c r="T33" s="22"/>
    </row>
    <row r="34" spans="13:20">
      <c r="M34" s="20" t="s">
        <v>17</v>
      </c>
      <c r="N34" s="21">
        <f>LOG10(1+8)</f>
        <v>0.95424250943932487</v>
      </c>
      <c r="O34" s="21"/>
      <c r="P34" s="21" t="s">
        <v>23</v>
      </c>
      <c r="Q34" s="21"/>
      <c r="R34" s="21"/>
      <c r="S34" s="21"/>
      <c r="T34" s="22"/>
    </row>
    <row r="35" spans="13:20">
      <c r="M35" s="20" t="s">
        <v>18</v>
      </c>
      <c r="N35" s="21">
        <v>372</v>
      </c>
      <c r="O35" s="21"/>
      <c r="P35" s="21" t="s">
        <v>25</v>
      </c>
      <c r="Q35" s="21"/>
      <c r="R35" s="21"/>
      <c r="S35" s="21"/>
      <c r="T35" s="22"/>
    </row>
    <row r="36" spans="13:20">
      <c r="M36" s="20"/>
      <c r="N36" s="21"/>
      <c r="O36" s="21"/>
      <c r="P36" s="21"/>
      <c r="Q36" s="21"/>
      <c r="R36" s="21"/>
      <c r="S36" s="21"/>
      <c r="T36" s="22"/>
    </row>
    <row r="37" spans="13:20">
      <c r="M37" s="20" t="s">
        <v>19</v>
      </c>
      <c r="N37" s="21">
        <f>LOG10(12+8)</f>
        <v>1.3010299956639813</v>
      </c>
      <c r="O37" s="21"/>
      <c r="P37" s="21" t="s">
        <v>24</v>
      </c>
      <c r="Q37" s="21"/>
      <c r="R37" s="21"/>
      <c r="S37" s="21"/>
      <c r="T37" s="22"/>
    </row>
    <row r="38" spans="13:20">
      <c r="M38" s="20" t="s">
        <v>20</v>
      </c>
      <c r="N38" s="21">
        <v>32500</v>
      </c>
      <c r="O38" s="21"/>
      <c r="P38" s="21" t="s">
        <v>25</v>
      </c>
      <c r="Q38" s="21"/>
      <c r="R38" s="21"/>
      <c r="S38" s="21"/>
      <c r="T38" s="22"/>
    </row>
    <row r="39" spans="13:20">
      <c r="M39" s="20"/>
      <c r="N39" s="21"/>
      <c r="O39" s="21"/>
      <c r="P39" s="21"/>
      <c r="Q39" s="21"/>
      <c r="R39" s="21"/>
      <c r="S39" s="21"/>
      <c r="T39" s="22"/>
    </row>
    <row r="40" spans="13:20">
      <c r="M40" s="20"/>
      <c r="N40" s="21"/>
      <c r="O40" s="21"/>
      <c r="P40" s="21"/>
      <c r="Q40" s="21"/>
      <c r="R40" s="21"/>
      <c r="S40" s="21"/>
      <c r="T40" s="22"/>
    </row>
    <row r="41" spans="13:20">
      <c r="M41" s="20"/>
      <c r="N41" s="21"/>
      <c r="O41" s="21"/>
      <c r="P41" s="21"/>
      <c r="Q41" s="21"/>
      <c r="R41" s="21"/>
      <c r="S41" s="21"/>
      <c r="T41" s="22"/>
    </row>
    <row r="42" spans="13:20">
      <c r="M42" s="20"/>
      <c r="N42" s="21"/>
      <c r="O42" s="21"/>
      <c r="P42" s="21"/>
      <c r="Q42" s="21"/>
      <c r="R42" s="21"/>
      <c r="S42" s="21"/>
      <c r="T42" s="22"/>
    </row>
    <row r="43" spans="13:20">
      <c r="M43" s="20" t="s">
        <v>0</v>
      </c>
      <c r="N43" s="21">
        <f xml:space="preserve"> (N35-N38)/(N34-N37)</f>
        <v>92644.634758206914</v>
      </c>
      <c r="O43" s="21"/>
      <c r="P43" s="21"/>
      <c r="Q43" s="21"/>
      <c r="R43" s="21"/>
      <c r="S43" s="21"/>
      <c r="T43" s="22"/>
    </row>
    <row r="44" spans="13:20" ht="15.75" thickBot="1">
      <c r="M44" s="23" t="s">
        <v>1</v>
      </c>
      <c r="N44" s="24">
        <f xml:space="preserve"> N37*N43-N38</f>
        <v>88033.448757761071</v>
      </c>
      <c r="O44" s="24"/>
      <c r="P44" s="24"/>
      <c r="Q44" s="24"/>
      <c r="R44" s="24"/>
      <c r="S44" s="24"/>
      <c r="T44" s="25"/>
    </row>
    <row r="51" spans="1:12">
      <c r="A51" t="s">
        <v>7</v>
      </c>
    </row>
    <row r="52" spans="1:12" ht="26.25">
      <c r="G52" s="26" t="s">
        <v>8</v>
      </c>
    </row>
    <row r="54" spans="1:12" ht="45">
      <c r="D54" s="2"/>
      <c r="E54" s="2" t="s">
        <v>16</v>
      </c>
      <c r="F54" s="2" t="s">
        <v>2</v>
      </c>
      <c r="G54" s="2" t="s">
        <v>3</v>
      </c>
      <c r="H54" s="2" t="s">
        <v>4</v>
      </c>
      <c r="I54" s="2"/>
      <c r="J54" s="2" t="s">
        <v>5</v>
      </c>
      <c r="K54" s="2" t="s">
        <v>6</v>
      </c>
      <c r="L54" s="2"/>
    </row>
    <row r="56" spans="1:12">
      <c r="D56">
        <v>1</v>
      </c>
      <c r="E56" s="11">
        <v>372</v>
      </c>
      <c r="F56" s="16">
        <f>(2855*D56)*1.02302181181341-2548.72727</f>
        <v>372.00000272728585</v>
      </c>
      <c r="G56">
        <v>1</v>
      </c>
      <c r="H56" s="13">
        <f>256*G56</f>
        <v>256</v>
      </c>
      <c r="J56">
        <f>E56-H56</f>
        <v>116</v>
      </c>
      <c r="K56">
        <f t="shared" ref="K56:K67" si="6">(E56-H56)/E56 *100</f>
        <v>31.182795698924732</v>
      </c>
    </row>
    <row r="57" spans="1:12">
      <c r="D57">
        <v>2</v>
      </c>
      <c r="E57" s="11">
        <v>4532</v>
      </c>
      <c r="F57" s="16">
        <f t="shared" ref="F57:F67" si="7">(2855*D57)*1.02302181181341-2548.72727</f>
        <v>3292.7272754545716</v>
      </c>
      <c r="G57">
        <v>17</v>
      </c>
      <c r="H57" s="13">
        <f t="shared" ref="H57:H67" si="8">256*G57</f>
        <v>4352</v>
      </c>
      <c r="J57">
        <f t="shared" ref="J57:J67" si="9">E57-H57</f>
        <v>180</v>
      </c>
      <c r="K57">
        <f t="shared" si="6"/>
        <v>3.9717563989408649</v>
      </c>
    </row>
    <row r="58" spans="1:12">
      <c r="D58">
        <v>3</v>
      </c>
      <c r="E58" s="11">
        <v>8295</v>
      </c>
      <c r="F58" s="16">
        <f t="shared" si="7"/>
        <v>6213.4545481818568</v>
      </c>
      <c r="G58">
        <v>32</v>
      </c>
      <c r="H58" s="13">
        <f t="shared" si="8"/>
        <v>8192</v>
      </c>
      <c r="J58">
        <f t="shared" si="9"/>
        <v>103</v>
      </c>
      <c r="K58">
        <f t="shared" si="6"/>
        <v>1.2417118746232672</v>
      </c>
    </row>
    <row r="59" spans="1:12">
      <c r="D59">
        <v>4</v>
      </c>
      <c r="E59" s="11">
        <v>11731</v>
      </c>
      <c r="F59" s="16">
        <f t="shared" si="7"/>
        <v>9134.1818209091434</v>
      </c>
      <c r="G59">
        <v>46</v>
      </c>
      <c r="H59" s="13">
        <f t="shared" si="8"/>
        <v>11776</v>
      </c>
      <c r="J59">
        <f t="shared" si="9"/>
        <v>-45</v>
      </c>
      <c r="K59">
        <f t="shared" si="6"/>
        <v>-0.38359901116699341</v>
      </c>
    </row>
    <row r="60" spans="1:12">
      <c r="D60">
        <v>5</v>
      </c>
      <c r="E60" s="11">
        <v>14891</v>
      </c>
      <c r="F60" s="16">
        <f t="shared" si="7"/>
        <v>12054.909093636428</v>
      </c>
      <c r="G60">
        <v>58</v>
      </c>
      <c r="H60" s="13">
        <f t="shared" si="8"/>
        <v>14848</v>
      </c>
      <c r="J60">
        <f t="shared" si="9"/>
        <v>43</v>
      </c>
      <c r="K60">
        <f t="shared" si="6"/>
        <v>0.288765025854543</v>
      </c>
    </row>
    <row r="61" spans="1:12">
      <c r="D61">
        <v>6</v>
      </c>
      <c r="E61" s="11">
        <v>17817</v>
      </c>
      <c r="F61" s="16">
        <f t="shared" si="7"/>
        <v>14975.636366363713</v>
      </c>
      <c r="G61">
        <v>69</v>
      </c>
      <c r="H61" s="13">
        <f t="shared" si="8"/>
        <v>17664</v>
      </c>
      <c r="J61">
        <f t="shared" si="9"/>
        <v>153</v>
      </c>
      <c r="K61">
        <f t="shared" si="6"/>
        <v>0.8587304259976426</v>
      </c>
    </row>
    <row r="62" spans="1:12">
      <c r="D62">
        <v>7</v>
      </c>
      <c r="E62" s="11">
        <v>20541</v>
      </c>
      <c r="F62" s="16">
        <f t="shared" si="7"/>
        <v>17896.363639091</v>
      </c>
      <c r="G62">
        <v>80</v>
      </c>
      <c r="H62" s="13">
        <f t="shared" si="8"/>
        <v>20480</v>
      </c>
      <c r="J62">
        <f t="shared" si="9"/>
        <v>61</v>
      </c>
      <c r="K62">
        <f t="shared" si="6"/>
        <v>0.29696704152670272</v>
      </c>
    </row>
    <row r="63" spans="1:12">
      <c r="D63">
        <v>8</v>
      </c>
      <c r="E63" s="11">
        <v>23089</v>
      </c>
      <c r="F63" s="16">
        <f t="shared" si="7"/>
        <v>20817.090911818286</v>
      </c>
      <c r="G63">
        <v>90</v>
      </c>
      <c r="H63" s="13">
        <f t="shared" si="8"/>
        <v>23040</v>
      </c>
      <c r="J63">
        <f t="shared" si="9"/>
        <v>49</v>
      </c>
      <c r="K63">
        <f t="shared" si="6"/>
        <v>0.21222227034518601</v>
      </c>
    </row>
    <row r="64" spans="1:12">
      <c r="D64">
        <v>9</v>
      </c>
      <c r="E64" s="11">
        <v>25483</v>
      </c>
      <c r="F64" s="16">
        <f t="shared" si="7"/>
        <v>23737.818184545569</v>
      </c>
      <c r="G64">
        <v>99</v>
      </c>
      <c r="H64" s="13">
        <f t="shared" si="8"/>
        <v>25344</v>
      </c>
      <c r="J64">
        <f t="shared" si="9"/>
        <v>139</v>
      </c>
      <c r="K64">
        <f t="shared" si="6"/>
        <v>0.54546168033591025</v>
      </c>
    </row>
    <row r="65" spans="4:11">
      <c r="D65">
        <v>10</v>
      </c>
      <c r="E65" s="11">
        <v>27740</v>
      </c>
      <c r="F65" s="16">
        <f t="shared" si="7"/>
        <v>26658.545457272856</v>
      </c>
      <c r="G65">
        <v>108</v>
      </c>
      <c r="H65" s="13">
        <f t="shared" si="8"/>
        <v>27648</v>
      </c>
      <c r="J65">
        <f t="shared" si="9"/>
        <v>92</v>
      </c>
      <c r="K65">
        <f t="shared" si="6"/>
        <v>0.33165104542177365</v>
      </c>
    </row>
    <row r="66" spans="4:11">
      <c r="D66">
        <v>11</v>
      </c>
      <c r="E66" s="11">
        <v>29875</v>
      </c>
      <c r="F66" s="16">
        <f t="shared" si="7"/>
        <v>29579.272730000142</v>
      </c>
      <c r="G66">
        <v>117</v>
      </c>
      <c r="H66" s="13">
        <f t="shared" si="8"/>
        <v>29952</v>
      </c>
      <c r="J66">
        <f t="shared" si="9"/>
        <v>-77</v>
      </c>
      <c r="K66">
        <f t="shared" si="6"/>
        <v>-0.25774058577405856</v>
      </c>
    </row>
    <row r="67" spans="4:11">
      <c r="D67">
        <v>12</v>
      </c>
      <c r="E67" s="11">
        <v>32500</v>
      </c>
      <c r="F67" s="16">
        <f t="shared" si="7"/>
        <v>32500.000002727425</v>
      </c>
      <c r="G67">
        <v>127</v>
      </c>
      <c r="H67" s="13">
        <f t="shared" si="8"/>
        <v>32512</v>
      </c>
      <c r="J67">
        <f t="shared" si="9"/>
        <v>-12</v>
      </c>
      <c r="K67">
        <f t="shared" si="6"/>
        <v>-3.692307692307692E-2</v>
      </c>
    </row>
    <row r="68" spans="4:11">
      <c r="F68" s="1"/>
    </row>
    <row r="106" ht="18" customHeight="1"/>
    <row r="107" s="2" customFormat="1"/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Borsányi</dc:creator>
  <cp:lastModifiedBy>Tomix</cp:lastModifiedBy>
  <dcterms:created xsi:type="dcterms:W3CDTF">2011-09-09T10:41:48Z</dcterms:created>
  <dcterms:modified xsi:type="dcterms:W3CDTF">2012-04-01T18:59:29Z</dcterms:modified>
</cp:coreProperties>
</file>